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tierrezmarlon\Desktop\Pending Tender\01 - TW25025 - Tubular - 25th July\Procurement\"/>
    </mc:Choice>
  </mc:AlternateContent>
  <xr:revisionPtr revIDLastSave="0" documentId="8_{29FAE69F-F779-437E-8111-8BA7A68CE792}" xr6:coauthVersionLast="47" xr6:coauthVersionMax="47" xr10:uidLastSave="{00000000-0000-0000-0000-000000000000}"/>
  <bookViews>
    <workbookView xWindow="-120" yWindow="-120" windowWidth="29040" windowHeight="15720" tabRatio="770" xr2:uid="{8ED4464C-DA14-428B-9300-9489D51016F7}"/>
  </bookViews>
  <sheets>
    <sheet name="Module B_Casing &amp; Tubing" sheetId="14" r:id="rId1"/>
    <sheet name="Thread Inspection Services" sheetId="9" state="hidden" r:id="rId2"/>
    <sheet name="Bonga Legacy Wells Demand" sheetId="4" state="hidden" r:id="rId3"/>
  </sheets>
  <definedNames>
    <definedName name="_xlnm._FilterDatabase" localSheetId="1" hidden="1">'Thread Inspection Services'!$B$2:$D$4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4" l="1"/>
  <c r="U11" i="4"/>
  <c r="V11" i="4"/>
  <c r="W11" i="4"/>
  <c r="X11" i="4"/>
  <c r="Y11" i="4"/>
  <c r="Z11" i="4"/>
  <c r="S11" i="4"/>
  <c r="F5" i="4"/>
  <c r="H5" i="4"/>
  <c r="F6" i="4" s="1"/>
  <c r="H6" i="4" s="1"/>
  <c r="X10" i="4"/>
  <c r="W10" i="4"/>
  <c r="U10" i="4"/>
  <c r="V10" i="4" s="1"/>
  <c r="R10" i="4"/>
  <c r="Z10" i="4" s="1"/>
  <c r="X9" i="4"/>
  <c r="W9" i="4"/>
  <c r="U9" i="4"/>
  <c r="V9" i="4" s="1"/>
  <c r="Q9" i="4"/>
  <c r="Y9" i="4" s="1"/>
  <c r="X8" i="4"/>
  <c r="W8" i="4"/>
  <c r="U8" i="4"/>
  <c r="V8" i="4" s="1"/>
  <c r="R8" i="4"/>
  <c r="Z8" i="4" s="1"/>
  <c r="X7" i="4"/>
  <c r="W7" i="4"/>
  <c r="U7" i="4"/>
  <c r="V7" i="4" s="1"/>
  <c r="R7" i="4"/>
  <c r="Z7" i="4" s="1"/>
  <c r="X6" i="4"/>
  <c r="W6" i="4"/>
  <c r="U6" i="4"/>
  <c r="V6" i="4" s="1"/>
  <c r="Q6" i="4"/>
  <c r="Y6" i="4" s="1"/>
  <c r="F7" i="4" l="1"/>
  <c r="I6" i="4"/>
  <c r="H7" i="4"/>
  <c r="F8" i="4" s="1"/>
  <c r="W3" i="4"/>
  <c r="V4" i="4"/>
  <c r="V5" i="4"/>
  <c r="U4" i="4"/>
  <c r="U5" i="4"/>
  <c r="U3" i="4"/>
  <c r="V3" i="4" s="1"/>
  <c r="I7" i="4" l="1"/>
  <c r="H8" i="4" l="1"/>
  <c r="F9" i="4" s="1"/>
  <c r="H9" i="4" s="1"/>
  <c r="R5" i="4"/>
  <c r="Z5" i="4" s="1"/>
  <c r="R4" i="4"/>
  <c r="Z4" i="4" s="1"/>
  <c r="X4" i="4"/>
  <c r="X5" i="4"/>
  <c r="X3" i="4"/>
  <c r="W4" i="4"/>
  <c r="W5" i="4"/>
  <c r="Q3" i="4"/>
  <c r="Y3" i="4" s="1"/>
  <c r="I9" i="4" l="1"/>
  <c r="F10" i="4"/>
  <c r="H10" i="4" s="1"/>
  <c r="I10" i="4" s="1"/>
  <c r="I8" i="4"/>
  <c r="H3" i="4"/>
  <c r="F4" i="4" s="1"/>
  <c r="H4" i="4" s="1"/>
  <c r="I3" i="4" l="1"/>
  <c r="I5" i="4"/>
  <c r="I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tc={67055033-F637-494C-90FB-23078F882020}</author>
  </authors>
  <commentList>
    <comment ref="L3" authorId="0" shapeId="0" xr:uid="{67055033-F637-494C-90FB-23078F88202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Using Bonga 57RD well details as a proxy for the 2023 wells</t>
        </r>
      </text>
    </comment>
  </commentList>
</comments>
</file>

<file path=xl/sharedStrings.xml><?xml version="1.0" encoding="utf-8"?>
<sst xmlns="http://schemas.openxmlformats.org/spreadsheetml/2006/main" count="200" uniqueCount="72">
  <si>
    <t>Grade</t>
  </si>
  <si>
    <t>Connection</t>
  </si>
  <si>
    <t>Premium</t>
  </si>
  <si>
    <t>L80</t>
  </si>
  <si>
    <t>1, SR2, SR16 with 75% min shear area</t>
  </si>
  <si>
    <t>Bonga Legacy Specification</t>
  </si>
  <si>
    <t>Notional depth(ft) for Forecasting purpose only</t>
  </si>
  <si>
    <t>Length of OCTG required</t>
  </si>
  <si>
    <t xml:space="preserve">A - Rig Name </t>
  </si>
  <si>
    <t>Well Name</t>
  </si>
  <si>
    <t>Project Names</t>
  </si>
  <si>
    <t>Well type</t>
  </si>
  <si>
    <t>Well Activity Start Date</t>
  </si>
  <si>
    <t>Days</t>
  </si>
  <si>
    <t>Well Activity End Date</t>
  </si>
  <si>
    <t xml:space="preserve">Year of Spud - ref OP21 </t>
  </si>
  <si>
    <t>Well Archetype</t>
  </si>
  <si>
    <t>Engineer</t>
  </si>
  <si>
    <t>Water depth ft (MSL)</t>
  </si>
  <si>
    <t>9 5/8" Production Casing Depth (ft)</t>
  </si>
  <si>
    <t>6 5/8"  Upper Completions Tubings Depth below MSL</t>
  </si>
  <si>
    <t>5 1/2" Upper Completions Tubings Depth below MSL</t>
  </si>
  <si>
    <t>9 5/8" Production Casing (ft)</t>
  </si>
  <si>
    <t>6 5/8"  Upper Completions Tubings (ft)</t>
  </si>
  <si>
    <t>5 1/2" Upper Completions Tubings (ft)</t>
  </si>
  <si>
    <t>Oil Development</t>
  </si>
  <si>
    <t>Valaris DS-10</t>
  </si>
  <si>
    <t>Bonga Main</t>
  </si>
  <si>
    <t>Bonga 62RD</t>
  </si>
  <si>
    <t>Bonga Nose 2x</t>
  </si>
  <si>
    <t>Bonga Nose 3x</t>
  </si>
  <si>
    <t>30" Conductor Depth (ft)</t>
  </si>
  <si>
    <t>20" Surface Casing Depth (ft)</t>
  </si>
  <si>
    <t>13 3/8" Intermediate Casing Depth (ft)</t>
  </si>
  <si>
    <t>13 3/8" Intermediate Casing (ft)</t>
  </si>
  <si>
    <t>30" Conductor 1.5"WT 456lb/ft (ft)</t>
  </si>
  <si>
    <t>30" Conductor 1.0"WT 310lb/ft (ft)</t>
  </si>
  <si>
    <t>20" Surface Casing 133lb/ft (ft)</t>
  </si>
  <si>
    <t>20" Surface Casing 169lb/ft (ft)</t>
  </si>
  <si>
    <t>Contingent Well 1</t>
  </si>
  <si>
    <t>Contingent Well 2</t>
  </si>
  <si>
    <t>Contingent Well 3</t>
  </si>
  <si>
    <t>Contingent Well 4</t>
  </si>
  <si>
    <t>Contingent Well 5</t>
  </si>
  <si>
    <t>K55</t>
  </si>
  <si>
    <t>String Diameter (OD - in")</t>
  </si>
  <si>
    <t>Weight (lb/ft)</t>
  </si>
  <si>
    <t>S/N</t>
  </si>
  <si>
    <t>72 (SD)</t>
  </si>
  <si>
    <t>UoM</t>
  </si>
  <si>
    <t xml:space="preserve"> $ (Cost)</t>
  </si>
  <si>
    <t>Description</t>
  </si>
  <si>
    <t>Inspection Services</t>
  </si>
  <si>
    <t>Thread Inspector - Onshore (All-inclusive day rate)</t>
  </si>
  <si>
    <t>MAN/DAY</t>
  </si>
  <si>
    <t>Thread Inspector - Offshore (All-inclusive day rate)</t>
  </si>
  <si>
    <t>ISO 13679 2019 (CAL IV) or API RP 5C5 2017 (CAL IV)</t>
  </si>
  <si>
    <t>Production specification level (PSL)</t>
  </si>
  <si>
    <t>Supplemenatry specifications</t>
  </si>
  <si>
    <t>Connection assessment levels (CAL)</t>
  </si>
  <si>
    <t>Premium  and Semi Flushed</t>
  </si>
  <si>
    <t>114.3 (SD to allow min 16" bit)</t>
  </si>
  <si>
    <t>Exworks Origin location</t>
  </si>
  <si>
    <t>xxxxx</t>
  </si>
  <si>
    <t>Remarks- If any</t>
  </si>
  <si>
    <t>Manufacturer quoted</t>
  </si>
  <si>
    <t>Net Cost (USD)</t>
  </si>
  <si>
    <t>APPROVED MANUFACTURERS: NSSMC, Tenaris (Tamsa, Siderca, Dalmine, Algoma), V&amp;M (Germany, France, USA), JFE (Japan), USS (Fairfield, Lorain), Voest Alpine (Austria), TPCO (China), Sumitomo Metals</t>
  </si>
  <si>
    <t>UOM</t>
  </si>
  <si>
    <t>Nos</t>
  </si>
  <si>
    <t>Cost per Joint (USD) - Exworks (orgin)</t>
  </si>
  <si>
    <t>Estimated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</si>
</sst>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entury Gothic"/>
      <family val="1"/>
    </font>
    <font>
      <sz val="10"/>
      <color theme="1"/>
      <name val="Century Gothic"/>
      <family val="2"/>
    </font>
    <font>
      <sz val="11"/>
      <name val="Calibri"/>
      <family val="2"/>
      <scheme val="minor"/>
    </font>
    <font>
      <sz val="11"/>
      <color theme="1"/>
      <name val="Century Gothic"/>
      <family val="2"/>
    </font>
    <font>
      <sz val="10"/>
      <name val="Century Gothic"/>
      <family val="2"/>
    </font>
    <font>
      <sz val="10"/>
      <color indexed="8"/>
      <name val="Arial"/>
      <family val="2"/>
    </font>
    <font>
      <sz val="11"/>
      <name val="Century Gothic"/>
      <family val="2"/>
    </font>
    <font>
      <sz val="8"/>
      <name val="Calibri"/>
      <family val="2"/>
      <scheme val="minor"/>
    </font>
    <font>
      <b/>
      <sz val="11"/>
      <color theme="1"/>
      <name val="Century Gothic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theme="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9" fillId="0" borderId="0"/>
  </cellStyleXfs>
  <cellXfs count="67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3" fontId="7" fillId="0" borderId="0" xfId="0" applyNumberFormat="1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165" fontId="5" fillId="0" borderId="0" xfId="1" applyNumberFormat="1" applyFont="1"/>
    <xf numFmtId="165" fontId="7" fillId="0" borderId="0" xfId="1" applyNumberFormat="1" applyFont="1"/>
    <xf numFmtId="0" fontId="2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5" fillId="6" borderId="1" xfId="0" applyFont="1" applyFill="1" applyBorder="1" applyAlignment="1">
      <alignment horizontal="left" vertical="center" wrapText="1"/>
    </xf>
    <xf numFmtId="15" fontId="7" fillId="6" borderId="1" xfId="0" applyNumberFormat="1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horizontal="center" vertical="center"/>
    </xf>
    <xf numFmtId="3" fontId="7" fillId="6" borderId="1" xfId="1" applyNumberFormat="1" applyFont="1" applyFill="1" applyBorder="1" applyAlignment="1">
      <alignment horizontal="center" vertical="center"/>
    </xf>
    <xf numFmtId="3" fontId="7" fillId="6" borderId="1" xfId="1" applyNumberFormat="1" applyFont="1" applyFill="1" applyBorder="1" applyAlignment="1">
      <alignment horizontal="center"/>
    </xf>
    <xf numFmtId="15" fontId="7" fillId="6" borderId="1" xfId="0" applyNumberFormat="1" applyFont="1" applyFill="1" applyBorder="1"/>
    <xf numFmtId="1" fontId="5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right" vertical="center"/>
    </xf>
    <xf numFmtId="1" fontId="6" fillId="6" borderId="5" xfId="0" applyNumberFormat="1" applyFont="1" applyFill="1" applyBorder="1" applyAlignment="1">
      <alignment horizontal="right" vertical="center"/>
    </xf>
    <xf numFmtId="43" fontId="12" fillId="0" borderId="0" xfId="0" applyNumberFormat="1" applyFont="1" applyAlignment="1">
      <alignment vertical="center"/>
    </xf>
    <xf numFmtId="0" fontId="12" fillId="0" borderId="0" xfId="0" applyFont="1"/>
    <xf numFmtId="165" fontId="7" fillId="4" borderId="1" xfId="0" applyNumberFormat="1" applyFont="1" applyFill="1" applyBorder="1" applyAlignment="1">
      <alignment vertical="center"/>
    </xf>
    <xf numFmtId="165" fontId="12" fillId="0" borderId="0" xfId="0" applyNumberFormat="1" applyFont="1" applyAlignment="1">
      <alignment vertical="center"/>
    </xf>
    <xf numFmtId="0" fontId="7" fillId="6" borderId="5" xfId="0" applyFont="1" applyFill="1" applyBorder="1"/>
    <xf numFmtId="0" fontId="5" fillId="6" borderId="5" xfId="0" applyFont="1" applyFill="1" applyBorder="1" applyAlignment="1">
      <alignment horizontal="left" vertical="center" wrapText="1"/>
    </xf>
    <xf numFmtId="15" fontId="7" fillId="6" borderId="5" xfId="0" applyNumberFormat="1" applyFont="1" applyFill="1" applyBorder="1" applyAlignment="1">
      <alignment vertical="center"/>
    </xf>
    <xf numFmtId="1" fontId="5" fillId="6" borderId="5" xfId="0" applyNumberFormat="1" applyFont="1" applyFill="1" applyBorder="1"/>
    <xf numFmtId="0" fontId="4" fillId="0" borderId="0" xfId="0" applyFont="1" applyAlignment="1">
      <alignment horizontal="left" vertical="center" wrapText="1"/>
    </xf>
    <xf numFmtId="15" fontId="0" fillId="0" borderId="0" xfId="0" applyNumberFormat="1"/>
    <xf numFmtId="1" fontId="0" fillId="0" borderId="0" xfId="0" applyNumberFormat="1"/>
    <xf numFmtId="1" fontId="5" fillId="0" borderId="0" xfId="0" applyNumberFormat="1" applyFont="1"/>
    <xf numFmtId="0" fontId="14" fillId="0" borderId="1" xfId="0" applyFont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wrapText="1"/>
    </xf>
    <xf numFmtId="12" fontId="14" fillId="0" borderId="1" xfId="2" applyNumberFormat="1" applyFont="1" applyBorder="1" applyAlignment="1">
      <alignment horizontal="center" vertical="center"/>
    </xf>
    <xf numFmtId="2" fontId="14" fillId="0" borderId="1" xfId="2" applyNumberFormat="1" applyFont="1" applyBorder="1" applyAlignment="1">
      <alignment horizontal="center" vertical="center"/>
    </xf>
    <xf numFmtId="12" fontId="14" fillId="0" borderId="1" xfId="0" applyNumberFormat="1" applyFont="1" applyBorder="1" applyAlignment="1">
      <alignment vertical="center"/>
    </xf>
    <xf numFmtId="12" fontId="14" fillId="0" borderId="1" xfId="0" applyNumberFormat="1" applyFont="1" applyBorder="1" applyAlignment="1">
      <alignment horizontal="left" vertical="center"/>
    </xf>
    <xf numFmtId="12" fontId="14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left" vertical="center" wrapText="1"/>
    </xf>
    <xf numFmtId="0" fontId="14" fillId="10" borderId="1" xfId="0" applyFont="1" applyFill="1" applyBorder="1"/>
    <xf numFmtId="0" fontId="16" fillId="10" borderId="1" xfId="0" applyFont="1" applyFill="1" applyBorder="1"/>
    <xf numFmtId="0" fontId="14" fillId="10" borderId="1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164" fontId="14" fillId="10" borderId="1" xfId="1" applyFont="1" applyFill="1" applyBorder="1" applyAlignment="1">
      <alignment vertical="center" wrapText="1"/>
    </xf>
    <xf numFmtId="0" fontId="14" fillId="10" borderId="1" xfId="0" applyFont="1" applyFill="1" applyBorder="1" applyAlignment="1">
      <alignment horizontal="center" vertical="center" wrapText="1"/>
    </xf>
    <xf numFmtId="12" fontId="14" fillId="10" borderId="1" xfId="2" applyNumberFormat="1" applyFont="1" applyFill="1" applyBorder="1" applyAlignment="1">
      <alignment horizontal="center" vertical="center"/>
    </xf>
    <xf numFmtId="2" fontId="14" fillId="10" borderId="1" xfId="0" applyNumberFormat="1" applyFont="1" applyFill="1" applyBorder="1" applyAlignment="1">
      <alignment horizontal="center" vertical="center" wrapText="1"/>
    </xf>
    <xf numFmtId="2" fontId="14" fillId="10" borderId="1" xfId="2" applyNumberFormat="1" applyFont="1" applyFill="1" applyBorder="1" applyAlignment="1">
      <alignment horizontal="center" vertical="center"/>
    </xf>
    <xf numFmtId="0" fontId="14" fillId="10" borderId="1" xfId="2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</cellXfs>
  <cellStyles count="4">
    <cellStyle name="Comma" xfId="1" builtinId="3"/>
    <cellStyle name="Normal" xfId="0" builtinId="0"/>
    <cellStyle name="Normal 2" xfId="2" xr:uid="{8678BBD7-67A1-4C39-8B7A-A50CD9684CCD}"/>
    <cellStyle name="Normal 3" xfId="3" xr:uid="{043681B8-44CB-4521-AD2D-3D24FC9E4F06}"/>
  </cellStyles>
  <dxfs count="6">
    <dxf>
      <fill>
        <patternFill>
          <bgColor rgb="FFE1E9F2"/>
        </patternFill>
      </fill>
    </dxf>
    <dxf>
      <fill>
        <patternFill>
          <bgColor theme="0" tint="-0.14996795556505021"/>
        </patternFill>
      </fill>
    </dxf>
    <dxf>
      <fill>
        <patternFill>
          <bgColor rgb="FFE1E9F2"/>
        </patternFill>
      </fill>
    </dxf>
    <dxf>
      <fill>
        <patternFill>
          <bgColor theme="0" tint="-0.14996795556505021"/>
        </patternFill>
      </fill>
    </dxf>
    <dxf>
      <fill>
        <patternFill>
          <bgColor rgb="FFE1E9F2"/>
        </patternFill>
      </fill>
    </dxf>
    <dxf>
      <fill>
        <patternFill>
          <bgColor theme="0" tint="-0.14996795556505021"/>
        </patternFill>
      </fill>
    </dxf>
  </dxfs>
  <tableStyles count="1" defaultTableStyle="TableStyleMedium2" defaultPivotStyle="PivotStyleLight16">
    <tableStyle name="Invisible" pivot="0" table="0" count="0" xr9:uid="{A0800186-AF2F-4614-933E-702B608F7AC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zenwanne, Elesie O SNEPCO-PTW/O/NG" id="{F0674346-5E64-41CE-A9EE-5A0FFADB8EF7}" userId="S::E.Nnanna@shell.com::2bef9018-0098-421d-ae25-92dfad50bac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" dT="2022-03-28T08:42:13.92" personId="{F0674346-5E64-41CE-A9EE-5A0FFADB8EF7}" id="{67055033-F637-494C-90FB-23078F882020}">
    <text>Using Bonga 57RD well details as a proxy for the 2023 wells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C228D-6A9D-4DA9-8BB0-D98F77139328}">
  <sheetPr>
    <tabColor rgb="FF00B050"/>
  </sheetPr>
  <dimension ref="A2:N26"/>
  <sheetViews>
    <sheetView tabSelected="1" zoomScaleNormal="100" workbookViewId="0">
      <selection activeCell="J1" sqref="J1:J1048576"/>
    </sheetView>
  </sheetViews>
  <sheetFormatPr defaultColWidth="8.7109375" defaultRowHeight="12.75" x14ac:dyDescent="0.2"/>
  <cols>
    <col min="1" max="1" width="6.5703125" style="47" bestFit="1" customWidth="1"/>
    <col min="2" max="2" width="12.85546875" style="47" bestFit="1" customWidth="1"/>
    <col min="3" max="3" width="11.42578125" style="47" bestFit="1" customWidth="1"/>
    <col min="4" max="4" width="7.42578125" style="49" customWidth="1"/>
    <col min="5" max="5" width="11.42578125" style="49" bestFit="1" customWidth="1"/>
    <col min="6" max="6" width="10.5703125" style="49" bestFit="1" customWidth="1"/>
    <col min="7" max="7" width="29.5703125" style="50" bestFit="1" customWidth="1"/>
    <col min="8" max="8" width="40.28515625" style="47" bestFit="1" customWidth="1"/>
    <col min="9" max="9" width="17.28515625" style="47" customWidth="1"/>
    <col min="10" max="10" width="26" style="47" customWidth="1"/>
    <col min="11" max="11" width="12.5703125" style="47" bestFit="1" customWidth="1"/>
    <col min="12" max="12" width="12" style="47" bestFit="1" customWidth="1"/>
    <col min="13" max="13" width="14.7109375" style="56" customWidth="1"/>
    <col min="14" max="14" width="20.85546875" style="56" customWidth="1"/>
    <col min="15" max="16384" width="8.7109375" style="47"/>
  </cols>
  <sheetData>
    <row r="2" spans="1:14" ht="23.1" customHeight="1" x14ac:dyDescent="0.2">
      <c r="A2" s="64" t="s">
        <v>67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69" customHeight="1" x14ac:dyDescent="0.2">
      <c r="A3" s="38" t="s">
        <v>47</v>
      </c>
      <c r="B3" s="38" t="s">
        <v>45</v>
      </c>
      <c r="C3" s="38" t="s">
        <v>46</v>
      </c>
      <c r="D3" s="38" t="s">
        <v>0</v>
      </c>
      <c r="E3" s="38" t="s">
        <v>1</v>
      </c>
      <c r="F3" s="38" t="s">
        <v>57</v>
      </c>
      <c r="G3" s="38" t="s">
        <v>58</v>
      </c>
      <c r="H3" s="38" t="s">
        <v>59</v>
      </c>
      <c r="I3" s="38" t="s">
        <v>71</v>
      </c>
      <c r="J3" s="38" t="s">
        <v>68</v>
      </c>
      <c r="K3" s="48" t="s">
        <v>70</v>
      </c>
      <c r="L3" s="48" t="s">
        <v>66</v>
      </c>
      <c r="M3" s="48" t="s">
        <v>65</v>
      </c>
      <c r="N3" s="48" t="s">
        <v>64</v>
      </c>
    </row>
    <row r="4" spans="1:14" ht="39.6" customHeight="1" x14ac:dyDescent="0.2">
      <c r="A4" s="42">
        <v>1</v>
      </c>
      <c r="B4" s="40">
        <v>18.625</v>
      </c>
      <c r="C4" s="45" t="s">
        <v>61</v>
      </c>
      <c r="D4" s="41" t="s">
        <v>44</v>
      </c>
      <c r="E4" s="37" t="s">
        <v>2</v>
      </c>
      <c r="F4" s="37">
        <v>2</v>
      </c>
      <c r="G4" s="37" t="s">
        <v>4</v>
      </c>
      <c r="H4" s="46" t="s">
        <v>56</v>
      </c>
      <c r="I4" s="37">
        <v>115</v>
      </c>
      <c r="J4" s="37" t="s">
        <v>69</v>
      </c>
      <c r="K4" s="46"/>
      <c r="L4" s="46"/>
      <c r="M4" s="46"/>
      <c r="N4" s="57"/>
    </row>
    <row r="5" spans="1:14" ht="38.25" x14ac:dyDescent="0.2">
      <c r="A5" s="42">
        <v>2</v>
      </c>
      <c r="B5" s="44">
        <v>13.375</v>
      </c>
      <c r="C5" s="45" t="s">
        <v>48</v>
      </c>
      <c r="D5" s="41" t="s">
        <v>3</v>
      </c>
      <c r="E5" s="37" t="s">
        <v>60</v>
      </c>
      <c r="F5" s="37">
        <v>2</v>
      </c>
      <c r="G5" s="37" t="s">
        <v>4</v>
      </c>
      <c r="H5" s="46" t="s">
        <v>56</v>
      </c>
      <c r="I5" s="37">
        <v>115</v>
      </c>
      <c r="J5" s="37" t="s">
        <v>69</v>
      </c>
      <c r="K5" s="46"/>
      <c r="L5" s="46"/>
      <c r="M5" s="46"/>
      <c r="N5" s="57"/>
    </row>
    <row r="6" spans="1:14" ht="25.5" x14ac:dyDescent="0.2">
      <c r="A6" s="42">
        <v>3</v>
      </c>
      <c r="B6" s="40">
        <v>13.375</v>
      </c>
      <c r="C6" s="45">
        <v>68</v>
      </c>
      <c r="D6" s="41" t="s">
        <v>3</v>
      </c>
      <c r="E6" s="37" t="s">
        <v>2</v>
      </c>
      <c r="F6" s="37">
        <v>2</v>
      </c>
      <c r="G6" s="37" t="s">
        <v>4</v>
      </c>
      <c r="H6" s="46" t="s">
        <v>56</v>
      </c>
      <c r="I6" s="37">
        <v>115</v>
      </c>
      <c r="J6" s="37" t="s">
        <v>69</v>
      </c>
      <c r="K6" s="46"/>
      <c r="L6" s="46"/>
      <c r="M6" s="46"/>
      <c r="N6" s="57"/>
    </row>
    <row r="7" spans="1:14" ht="25.5" x14ac:dyDescent="0.2">
      <c r="A7" s="42">
        <v>4</v>
      </c>
      <c r="B7" s="40">
        <v>13.375</v>
      </c>
      <c r="C7" s="45">
        <v>68</v>
      </c>
      <c r="D7" s="41" t="s">
        <v>44</v>
      </c>
      <c r="E7" s="37" t="s">
        <v>2</v>
      </c>
      <c r="F7" s="37">
        <v>2</v>
      </c>
      <c r="G7" s="37" t="s">
        <v>4</v>
      </c>
      <c r="H7" s="46" t="s">
        <v>56</v>
      </c>
      <c r="I7" s="37">
        <v>115</v>
      </c>
      <c r="J7" s="37" t="s">
        <v>69</v>
      </c>
      <c r="K7" s="46"/>
      <c r="L7" s="46"/>
      <c r="M7" s="46"/>
      <c r="N7" s="57"/>
    </row>
    <row r="8" spans="1:14" ht="25.5" x14ac:dyDescent="0.2">
      <c r="A8" s="42">
        <v>5</v>
      </c>
      <c r="B8" s="40">
        <v>10.75</v>
      </c>
      <c r="C8" s="45">
        <v>60.7</v>
      </c>
      <c r="D8" s="41" t="s">
        <v>3</v>
      </c>
      <c r="E8" s="37" t="s">
        <v>2</v>
      </c>
      <c r="F8" s="37">
        <v>2</v>
      </c>
      <c r="G8" s="37" t="s">
        <v>4</v>
      </c>
      <c r="H8" s="46" t="s">
        <v>56</v>
      </c>
      <c r="I8" s="37">
        <v>100</v>
      </c>
      <c r="J8" s="37" t="s">
        <v>69</v>
      </c>
      <c r="K8" s="46"/>
      <c r="L8" s="46"/>
      <c r="M8" s="46"/>
      <c r="N8" s="57"/>
    </row>
    <row r="9" spans="1:14" ht="25.5" x14ac:dyDescent="0.2">
      <c r="A9" s="42">
        <v>6</v>
      </c>
      <c r="B9" s="40">
        <v>9.625</v>
      </c>
      <c r="C9" s="45">
        <v>47</v>
      </c>
      <c r="D9" s="41" t="s">
        <v>3</v>
      </c>
      <c r="E9" s="37" t="s">
        <v>2</v>
      </c>
      <c r="F9" s="37">
        <v>2</v>
      </c>
      <c r="G9" s="37" t="s">
        <v>4</v>
      </c>
      <c r="H9" s="46" t="s">
        <v>56</v>
      </c>
      <c r="I9" s="37">
        <v>100</v>
      </c>
      <c r="J9" s="37" t="s">
        <v>69</v>
      </c>
      <c r="K9" s="46"/>
      <c r="L9" s="46"/>
      <c r="M9" s="46"/>
      <c r="N9" s="57"/>
    </row>
    <row r="10" spans="1:14" ht="25.5" x14ac:dyDescent="0.2">
      <c r="A10" s="42">
        <v>7</v>
      </c>
      <c r="B10" s="40">
        <v>7</v>
      </c>
      <c r="C10" s="45">
        <v>32</v>
      </c>
      <c r="D10" s="41" t="s">
        <v>3</v>
      </c>
      <c r="E10" s="37" t="s">
        <v>2</v>
      </c>
      <c r="F10" s="37">
        <v>2</v>
      </c>
      <c r="G10" s="37" t="s">
        <v>4</v>
      </c>
      <c r="H10" s="46" t="s">
        <v>56</v>
      </c>
      <c r="I10" s="37">
        <v>85</v>
      </c>
      <c r="J10" s="37" t="s">
        <v>69</v>
      </c>
      <c r="K10" s="46"/>
      <c r="L10" s="46"/>
      <c r="M10" s="46"/>
      <c r="N10" s="57"/>
    </row>
    <row r="11" spans="1:14" ht="25.5" x14ac:dyDescent="0.2">
      <c r="A11" s="42">
        <v>8</v>
      </c>
      <c r="B11" s="40">
        <v>7</v>
      </c>
      <c r="C11" s="45">
        <v>29</v>
      </c>
      <c r="D11" s="41" t="s">
        <v>3</v>
      </c>
      <c r="E11" s="37" t="s">
        <v>2</v>
      </c>
      <c r="F11" s="37">
        <v>2</v>
      </c>
      <c r="G11" s="37" t="s">
        <v>4</v>
      </c>
      <c r="H11" s="46" t="s">
        <v>56</v>
      </c>
      <c r="I11" s="37">
        <v>85</v>
      </c>
      <c r="J11" s="37" t="s">
        <v>69</v>
      </c>
      <c r="K11" s="46"/>
      <c r="L11" s="46"/>
      <c r="M11" s="46"/>
      <c r="N11" s="57"/>
    </row>
    <row r="12" spans="1:14" ht="25.5" x14ac:dyDescent="0.2">
      <c r="A12" s="42">
        <v>9</v>
      </c>
      <c r="B12" s="44">
        <v>6.625</v>
      </c>
      <c r="C12" s="45">
        <v>32</v>
      </c>
      <c r="D12" s="41" t="s">
        <v>3</v>
      </c>
      <c r="E12" s="37" t="s">
        <v>2</v>
      </c>
      <c r="F12" s="37">
        <v>2</v>
      </c>
      <c r="G12" s="37" t="s">
        <v>4</v>
      </c>
      <c r="H12" s="46" t="s">
        <v>56</v>
      </c>
      <c r="I12" s="37">
        <v>85</v>
      </c>
      <c r="J12" s="37" t="s">
        <v>69</v>
      </c>
      <c r="K12" s="46"/>
      <c r="L12" s="46"/>
      <c r="M12" s="46"/>
      <c r="N12" s="57"/>
    </row>
    <row r="13" spans="1:14" ht="25.5" x14ac:dyDescent="0.2">
      <c r="A13" s="42">
        <v>10</v>
      </c>
      <c r="B13" s="44">
        <v>6.625</v>
      </c>
      <c r="C13" s="45">
        <v>24</v>
      </c>
      <c r="D13" s="41" t="s">
        <v>3</v>
      </c>
      <c r="E13" s="37" t="s">
        <v>2</v>
      </c>
      <c r="F13" s="37">
        <v>2</v>
      </c>
      <c r="G13" s="37" t="s">
        <v>4</v>
      </c>
      <c r="H13" s="46" t="s">
        <v>56</v>
      </c>
      <c r="I13" s="37">
        <v>100</v>
      </c>
      <c r="J13" s="37" t="s">
        <v>69</v>
      </c>
      <c r="K13" s="46"/>
      <c r="L13" s="46"/>
      <c r="M13" s="46"/>
      <c r="N13" s="57"/>
    </row>
    <row r="14" spans="1:14" ht="25.5" x14ac:dyDescent="0.2">
      <c r="A14" s="42">
        <v>11</v>
      </c>
      <c r="B14" s="44">
        <v>5.5</v>
      </c>
      <c r="C14" s="45">
        <v>26</v>
      </c>
      <c r="D14" s="41" t="s">
        <v>3</v>
      </c>
      <c r="E14" s="37" t="s">
        <v>2</v>
      </c>
      <c r="F14" s="37">
        <v>2</v>
      </c>
      <c r="G14" s="37" t="s">
        <v>4</v>
      </c>
      <c r="H14" s="46" t="s">
        <v>56</v>
      </c>
      <c r="I14" s="37">
        <v>100</v>
      </c>
      <c r="J14" s="37" t="s">
        <v>69</v>
      </c>
      <c r="K14" s="46"/>
      <c r="L14" s="46"/>
      <c r="M14" s="46"/>
      <c r="N14" s="57"/>
    </row>
    <row r="15" spans="1:14" ht="25.5" x14ac:dyDescent="0.2">
      <c r="A15" s="42">
        <v>12</v>
      </c>
      <c r="B15" s="44">
        <v>5.5</v>
      </c>
      <c r="C15" s="45">
        <v>23</v>
      </c>
      <c r="D15" s="41" t="s">
        <v>3</v>
      </c>
      <c r="E15" s="37" t="s">
        <v>2</v>
      </c>
      <c r="F15" s="37">
        <v>2</v>
      </c>
      <c r="G15" s="37" t="s">
        <v>4</v>
      </c>
      <c r="H15" s="46" t="s">
        <v>56</v>
      </c>
      <c r="I15" s="37">
        <v>100</v>
      </c>
      <c r="J15" s="37" t="s">
        <v>69</v>
      </c>
      <c r="K15" s="46"/>
      <c r="L15" s="46"/>
      <c r="M15" s="46"/>
      <c r="N15" s="57"/>
    </row>
    <row r="16" spans="1:14" ht="25.5" x14ac:dyDescent="0.2">
      <c r="A16" s="42">
        <v>13</v>
      </c>
      <c r="B16" s="40">
        <v>4.5</v>
      </c>
      <c r="C16" s="45">
        <v>15.2</v>
      </c>
      <c r="D16" s="41" t="s">
        <v>3</v>
      </c>
      <c r="E16" s="37" t="s">
        <v>2</v>
      </c>
      <c r="F16" s="37">
        <v>2</v>
      </c>
      <c r="G16" s="37" t="s">
        <v>4</v>
      </c>
      <c r="H16" s="46" t="s">
        <v>56</v>
      </c>
      <c r="I16" s="37">
        <v>100</v>
      </c>
      <c r="J16" s="37" t="s">
        <v>69</v>
      </c>
      <c r="K16" s="46"/>
      <c r="L16" s="46"/>
      <c r="M16" s="46"/>
      <c r="N16" s="57"/>
    </row>
    <row r="17" spans="1:14" ht="25.5" x14ac:dyDescent="0.2">
      <c r="A17" s="42">
        <v>14</v>
      </c>
      <c r="B17" s="40">
        <v>4.5</v>
      </c>
      <c r="C17" s="45">
        <v>12.75</v>
      </c>
      <c r="D17" s="41" t="s">
        <v>3</v>
      </c>
      <c r="E17" s="37" t="s">
        <v>2</v>
      </c>
      <c r="F17" s="37">
        <v>2</v>
      </c>
      <c r="G17" s="37" t="s">
        <v>4</v>
      </c>
      <c r="H17" s="46" t="s">
        <v>56</v>
      </c>
      <c r="I17" s="37">
        <v>50</v>
      </c>
      <c r="J17" s="37" t="s">
        <v>69</v>
      </c>
      <c r="K17" s="46"/>
      <c r="L17" s="46"/>
      <c r="M17" s="46"/>
      <c r="N17" s="57"/>
    </row>
    <row r="18" spans="1:14" ht="25.5" x14ac:dyDescent="0.2">
      <c r="A18" s="42">
        <v>15</v>
      </c>
      <c r="B18" s="40">
        <v>3.5</v>
      </c>
      <c r="C18" s="45">
        <v>12.95</v>
      </c>
      <c r="D18" s="41" t="s">
        <v>3</v>
      </c>
      <c r="E18" s="37" t="s">
        <v>2</v>
      </c>
      <c r="F18" s="37">
        <v>2</v>
      </c>
      <c r="G18" s="37" t="s">
        <v>4</v>
      </c>
      <c r="H18" s="46" t="s">
        <v>56</v>
      </c>
      <c r="I18" s="37">
        <v>50</v>
      </c>
      <c r="J18" s="37" t="s">
        <v>69</v>
      </c>
      <c r="K18" s="46"/>
      <c r="L18" s="46"/>
      <c r="M18" s="46"/>
      <c r="N18" s="57"/>
    </row>
    <row r="19" spans="1:14" ht="25.5" x14ac:dyDescent="0.2">
      <c r="A19" s="42">
        <v>16</v>
      </c>
      <c r="B19" s="40">
        <v>3.5</v>
      </c>
      <c r="C19" s="45">
        <v>9.3000000000000007</v>
      </c>
      <c r="D19" s="41" t="s">
        <v>3</v>
      </c>
      <c r="E19" s="37" t="s">
        <v>2</v>
      </c>
      <c r="F19" s="37">
        <v>2</v>
      </c>
      <c r="G19" s="37" t="s">
        <v>4</v>
      </c>
      <c r="H19" s="46" t="s">
        <v>56</v>
      </c>
      <c r="I19" s="37">
        <v>50</v>
      </c>
      <c r="J19" s="37" t="s">
        <v>69</v>
      </c>
      <c r="K19" s="46"/>
      <c r="L19" s="46"/>
      <c r="M19" s="46"/>
      <c r="N19" s="57"/>
    </row>
    <row r="20" spans="1:14" ht="25.5" x14ac:dyDescent="0.2">
      <c r="A20" s="42">
        <v>17</v>
      </c>
      <c r="B20" s="40">
        <v>2.875</v>
      </c>
      <c r="C20" s="45">
        <v>8.6</v>
      </c>
      <c r="D20" s="41" t="s">
        <v>3</v>
      </c>
      <c r="E20" s="37" t="s">
        <v>2</v>
      </c>
      <c r="F20" s="37">
        <v>2</v>
      </c>
      <c r="G20" s="37" t="s">
        <v>4</v>
      </c>
      <c r="H20" s="46" t="s">
        <v>56</v>
      </c>
      <c r="I20" s="37">
        <v>50</v>
      </c>
      <c r="J20" s="37" t="s">
        <v>69</v>
      </c>
      <c r="K20" s="46"/>
      <c r="L20" s="46"/>
      <c r="M20" s="46"/>
      <c r="N20" s="57"/>
    </row>
    <row r="21" spans="1:14" ht="25.5" x14ac:dyDescent="0.2">
      <c r="A21" s="42">
        <v>18</v>
      </c>
      <c r="B21" s="40">
        <v>2.875</v>
      </c>
      <c r="C21" s="45">
        <v>6.4</v>
      </c>
      <c r="D21" s="41" t="s">
        <v>3</v>
      </c>
      <c r="E21" s="37" t="s">
        <v>2</v>
      </c>
      <c r="F21" s="37">
        <v>2</v>
      </c>
      <c r="G21" s="37" t="s">
        <v>4</v>
      </c>
      <c r="H21" s="46" t="s">
        <v>56</v>
      </c>
      <c r="I21" s="37">
        <v>50</v>
      </c>
      <c r="J21" s="37" t="s">
        <v>69</v>
      </c>
      <c r="K21" s="46"/>
      <c r="L21" s="46"/>
      <c r="M21" s="46"/>
      <c r="N21" s="57"/>
    </row>
    <row r="22" spans="1:14" ht="25.5" x14ac:dyDescent="0.2">
      <c r="A22" s="42">
        <v>19</v>
      </c>
      <c r="B22" s="40">
        <v>2.375</v>
      </c>
      <c r="C22" s="45">
        <v>5.9</v>
      </c>
      <c r="D22" s="41" t="s">
        <v>3</v>
      </c>
      <c r="E22" s="37" t="s">
        <v>2</v>
      </c>
      <c r="F22" s="37">
        <v>2</v>
      </c>
      <c r="G22" s="37" t="s">
        <v>4</v>
      </c>
      <c r="H22" s="46" t="s">
        <v>56</v>
      </c>
      <c r="I22" s="37">
        <v>50</v>
      </c>
      <c r="J22" s="37" t="s">
        <v>69</v>
      </c>
      <c r="K22" s="46"/>
      <c r="L22" s="46"/>
      <c r="M22" s="46"/>
      <c r="N22" s="57"/>
    </row>
    <row r="23" spans="1:14" ht="25.5" x14ac:dyDescent="0.2">
      <c r="A23" s="42">
        <v>20</v>
      </c>
      <c r="B23" s="40">
        <v>2.375</v>
      </c>
      <c r="C23" s="45">
        <v>4.7</v>
      </c>
      <c r="D23" s="41" t="s">
        <v>3</v>
      </c>
      <c r="E23" s="37" t="s">
        <v>2</v>
      </c>
      <c r="F23" s="37">
        <v>2</v>
      </c>
      <c r="G23" s="37" t="s">
        <v>4</v>
      </c>
      <c r="H23" s="46" t="s">
        <v>56</v>
      </c>
      <c r="I23" s="37">
        <v>50</v>
      </c>
      <c r="J23" s="37" t="s">
        <v>69</v>
      </c>
      <c r="K23" s="46"/>
      <c r="L23" s="46"/>
      <c r="M23" s="46"/>
      <c r="N23" s="57"/>
    </row>
    <row r="24" spans="1:14" ht="25.5" x14ac:dyDescent="0.2">
      <c r="A24" s="42">
        <v>21</v>
      </c>
      <c r="B24" s="40">
        <v>2.375</v>
      </c>
      <c r="C24" s="45">
        <v>4</v>
      </c>
      <c r="D24" s="41" t="s">
        <v>3</v>
      </c>
      <c r="E24" s="37" t="s">
        <v>2</v>
      </c>
      <c r="F24" s="37">
        <v>2</v>
      </c>
      <c r="G24" s="37" t="s">
        <v>4</v>
      </c>
      <c r="H24" s="46" t="s">
        <v>56</v>
      </c>
      <c r="I24" s="37">
        <v>50</v>
      </c>
      <c r="J24" s="37" t="s">
        <v>69</v>
      </c>
      <c r="K24" s="46"/>
      <c r="L24" s="46"/>
      <c r="M24" s="46"/>
      <c r="N24" s="57"/>
    </row>
    <row r="25" spans="1:14" x14ac:dyDescent="0.2">
      <c r="A25" s="42">
        <v>22</v>
      </c>
      <c r="B25" s="59"/>
      <c r="C25" s="60"/>
      <c r="D25" s="61"/>
      <c r="E25" s="62"/>
      <c r="F25" s="58"/>
      <c r="G25" s="58"/>
      <c r="H25" s="63"/>
      <c r="I25" s="63"/>
      <c r="J25" s="63"/>
      <c r="K25" s="63"/>
      <c r="L25" s="63"/>
      <c r="M25" s="63"/>
      <c r="N25" s="57"/>
    </row>
    <row r="26" spans="1:14" ht="38.25" x14ac:dyDescent="0.2">
      <c r="A26" s="53"/>
      <c r="B26" s="54"/>
      <c r="C26" s="53"/>
      <c r="D26" s="55"/>
      <c r="E26" s="55"/>
      <c r="F26" s="55"/>
      <c r="G26" s="55"/>
      <c r="H26" s="51"/>
      <c r="I26" s="51"/>
      <c r="J26" s="51"/>
      <c r="K26" s="51"/>
      <c r="L26" s="52" t="s">
        <v>62</v>
      </c>
      <c r="M26" s="52" t="s">
        <v>63</v>
      </c>
      <c r="N26" s="58"/>
    </row>
  </sheetData>
  <mergeCells count="1">
    <mergeCell ref="A2:N2"/>
  </mergeCells>
  <pageMargins left="0.7" right="0.7" top="0.75" bottom="0.75" header="0.3" footer="0.3"/>
  <pageSetup paperSize="8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8AC10-AF97-42D5-AE03-3E993657F852}">
  <dimension ref="A1:D4"/>
  <sheetViews>
    <sheetView zoomScale="145" zoomScaleNormal="145" workbookViewId="0">
      <selection activeCell="C6" sqref="C6"/>
    </sheetView>
  </sheetViews>
  <sheetFormatPr defaultRowHeight="15" x14ac:dyDescent="0.25"/>
  <cols>
    <col min="1" max="1" width="6.140625" customWidth="1"/>
    <col min="2" max="2" width="43.28515625" customWidth="1"/>
    <col min="3" max="3" width="11.42578125" customWidth="1"/>
    <col min="4" max="4" width="13.7109375" customWidth="1"/>
  </cols>
  <sheetData>
    <row r="1" spans="1:4" ht="20.45" customHeight="1" x14ac:dyDescent="0.25">
      <c r="A1" s="65" t="s">
        <v>52</v>
      </c>
      <c r="B1" s="65"/>
      <c r="C1" s="65"/>
      <c r="D1" s="65"/>
    </row>
    <row r="2" spans="1:4" x14ac:dyDescent="0.25">
      <c r="A2" s="38" t="s">
        <v>47</v>
      </c>
      <c r="B2" s="38" t="s">
        <v>51</v>
      </c>
      <c r="C2" s="38" t="s">
        <v>49</v>
      </c>
      <c r="D2" s="38" t="s">
        <v>50</v>
      </c>
    </row>
    <row r="3" spans="1:4" x14ac:dyDescent="0.25">
      <c r="A3" s="42">
        <v>1</v>
      </c>
      <c r="B3" s="43" t="s">
        <v>53</v>
      </c>
      <c r="C3" s="37" t="s">
        <v>54</v>
      </c>
      <c r="D3" s="39"/>
    </row>
    <row r="4" spans="1:4" x14ac:dyDescent="0.25">
      <c r="A4" s="42">
        <v>2</v>
      </c>
      <c r="B4" s="43" t="s">
        <v>55</v>
      </c>
      <c r="C4" s="37" t="s">
        <v>54</v>
      </c>
      <c r="D4" s="39"/>
    </row>
  </sheetData>
  <autoFilter ref="B2:D4" xr:uid="{0D1FC450-3817-4B5A-8BBF-9355D961E00A}"/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E922F-11DE-47AD-B8C6-CC306FDA50F1}">
  <dimension ref="A1:Z15"/>
  <sheetViews>
    <sheetView zoomScale="80" zoomScaleNormal="80" workbookViewId="0">
      <selection activeCell="G19" sqref="G19"/>
    </sheetView>
  </sheetViews>
  <sheetFormatPr defaultColWidth="14.7109375" defaultRowHeight="15" x14ac:dyDescent="0.25"/>
  <cols>
    <col min="1" max="1" width="3.7109375" bestFit="1" customWidth="1"/>
    <col min="2" max="2" width="27.28515625" bestFit="1" customWidth="1"/>
    <col min="3" max="3" width="22" customWidth="1"/>
    <col min="4" max="4" width="49.7109375" customWidth="1"/>
    <col min="5" max="5" width="18.7109375" customWidth="1"/>
    <col min="6" max="6" width="17" customWidth="1"/>
    <col min="10" max="10" width="39.7109375" bestFit="1" customWidth="1"/>
    <col min="11" max="11" width="18.5703125" customWidth="1"/>
    <col min="12" max="12" width="16.7109375" customWidth="1"/>
    <col min="13" max="13" width="19.42578125" customWidth="1"/>
    <col min="14" max="14" width="17.140625" customWidth="1"/>
    <col min="15" max="15" width="18" customWidth="1"/>
    <col min="16" max="16" width="18.42578125" customWidth="1"/>
    <col min="18" max="18" width="17.28515625" customWidth="1"/>
  </cols>
  <sheetData>
    <row r="1" spans="1:26" x14ac:dyDescent="0.25">
      <c r="M1" s="66" t="s">
        <v>6</v>
      </c>
      <c r="N1" s="66"/>
      <c r="O1" s="66"/>
      <c r="P1" s="66"/>
      <c r="Q1" s="66"/>
      <c r="R1" s="66"/>
      <c r="S1" s="66" t="s">
        <v>7</v>
      </c>
      <c r="T1" s="66"/>
      <c r="U1" s="66"/>
      <c r="V1" s="66"/>
      <c r="W1" s="66"/>
      <c r="X1" s="66"/>
      <c r="Y1" s="66"/>
      <c r="Z1" s="66"/>
    </row>
    <row r="2" spans="1:26" ht="60" x14ac:dyDescent="0.25">
      <c r="A2" s="1"/>
      <c r="B2" s="1" t="s">
        <v>8</v>
      </c>
      <c r="C2" s="2" t="s">
        <v>9</v>
      </c>
      <c r="D2" s="3" t="s">
        <v>10</v>
      </c>
      <c r="E2" s="4" t="s">
        <v>11</v>
      </c>
      <c r="F2" s="5" t="s">
        <v>12</v>
      </c>
      <c r="G2" s="6" t="s">
        <v>13</v>
      </c>
      <c r="H2" s="5" t="s">
        <v>14</v>
      </c>
      <c r="I2" s="6" t="s">
        <v>15</v>
      </c>
      <c r="J2" s="6" t="s">
        <v>16</v>
      </c>
      <c r="K2" s="6" t="s">
        <v>17</v>
      </c>
      <c r="L2" s="6" t="s">
        <v>18</v>
      </c>
      <c r="M2" s="6" t="s">
        <v>31</v>
      </c>
      <c r="N2" s="6" t="s">
        <v>32</v>
      </c>
      <c r="O2" s="6" t="s">
        <v>33</v>
      </c>
      <c r="P2" s="6" t="s">
        <v>19</v>
      </c>
      <c r="Q2" s="6" t="s">
        <v>20</v>
      </c>
      <c r="R2" s="6" t="s">
        <v>21</v>
      </c>
      <c r="S2" s="13" t="s">
        <v>35</v>
      </c>
      <c r="T2" s="13" t="s">
        <v>36</v>
      </c>
      <c r="U2" s="13" t="s">
        <v>38</v>
      </c>
      <c r="V2" s="13" t="s">
        <v>37</v>
      </c>
      <c r="W2" s="13" t="s">
        <v>34</v>
      </c>
      <c r="X2" s="13" t="s">
        <v>22</v>
      </c>
      <c r="Y2" s="13" t="s">
        <v>23</v>
      </c>
      <c r="Z2" s="13" t="s">
        <v>24</v>
      </c>
    </row>
    <row r="3" spans="1:26" ht="16.5" x14ac:dyDescent="0.3">
      <c r="A3" s="14">
        <v>1</v>
      </c>
      <c r="B3" s="15" t="s">
        <v>26</v>
      </c>
      <c r="C3" s="15" t="s">
        <v>28</v>
      </c>
      <c r="D3" s="15" t="s">
        <v>27</v>
      </c>
      <c r="E3" s="15" t="s">
        <v>25</v>
      </c>
      <c r="F3" s="16">
        <v>45143</v>
      </c>
      <c r="G3" s="23">
        <v>43.213500000000003</v>
      </c>
      <c r="H3" s="16">
        <f t="shared" ref="H3:H10" si="0">F3+G3</f>
        <v>45186.213499999998</v>
      </c>
      <c r="I3" s="22">
        <f t="shared" ref="I3:I10" si="1">YEAR(H3)</f>
        <v>2023</v>
      </c>
      <c r="J3" s="17" t="s">
        <v>5</v>
      </c>
      <c r="K3" s="17"/>
      <c r="L3" s="18">
        <v>3495</v>
      </c>
      <c r="M3" s="19">
        <v>3710</v>
      </c>
      <c r="N3" s="19">
        <v>6559</v>
      </c>
      <c r="O3" s="19">
        <v>9000</v>
      </c>
      <c r="P3" s="19">
        <v>12120</v>
      </c>
      <c r="Q3" s="20">
        <f>P3-200</f>
        <v>11920</v>
      </c>
      <c r="R3" s="20"/>
      <c r="S3" s="27">
        <v>110</v>
      </c>
      <c r="T3" s="27">
        <v>117</v>
      </c>
      <c r="U3" s="27">
        <f t="shared" ref="U3:U10" si="2">SUM(S3:T3)</f>
        <v>227</v>
      </c>
      <c r="V3" s="27">
        <f t="shared" ref="V3:V10" si="3">N3-L3-U3</f>
        <v>2837</v>
      </c>
      <c r="W3" s="27">
        <f t="shared" ref="W3:W10" si="4">O3-L3</f>
        <v>5505</v>
      </c>
      <c r="X3" s="27">
        <f t="shared" ref="X3:X10" si="5">P3-L3</f>
        <v>8625</v>
      </c>
      <c r="Y3" s="27">
        <f>Q3-L3</f>
        <v>8425</v>
      </c>
      <c r="Z3" s="27"/>
    </row>
    <row r="4" spans="1:26" ht="16.5" x14ac:dyDescent="0.3">
      <c r="A4" s="14">
        <v>2</v>
      </c>
      <c r="B4" s="15" t="s">
        <v>26</v>
      </c>
      <c r="C4" s="15" t="s">
        <v>29</v>
      </c>
      <c r="D4" s="15" t="s">
        <v>27</v>
      </c>
      <c r="E4" s="15" t="s">
        <v>25</v>
      </c>
      <c r="F4" s="21">
        <f>H3</f>
        <v>45186.213499999998</v>
      </c>
      <c r="G4" s="24">
        <v>39</v>
      </c>
      <c r="H4" s="16">
        <f t="shared" si="0"/>
        <v>45225.213499999998</v>
      </c>
      <c r="I4" s="22">
        <f t="shared" si="1"/>
        <v>2023</v>
      </c>
      <c r="J4" s="17" t="s">
        <v>5</v>
      </c>
      <c r="K4" s="17"/>
      <c r="L4" s="18">
        <v>3495</v>
      </c>
      <c r="M4" s="20">
        <v>3710</v>
      </c>
      <c r="N4" s="20">
        <v>6559</v>
      </c>
      <c r="O4" s="20">
        <v>9000</v>
      </c>
      <c r="P4" s="20">
        <v>12120</v>
      </c>
      <c r="Q4" s="20"/>
      <c r="R4" s="20">
        <f>P4-200</f>
        <v>11920</v>
      </c>
      <c r="S4" s="27">
        <v>110</v>
      </c>
      <c r="T4" s="27">
        <v>117</v>
      </c>
      <c r="U4" s="27">
        <f t="shared" si="2"/>
        <v>227</v>
      </c>
      <c r="V4" s="27">
        <f t="shared" si="3"/>
        <v>2837</v>
      </c>
      <c r="W4" s="27">
        <f t="shared" si="4"/>
        <v>5505</v>
      </c>
      <c r="X4" s="27">
        <f t="shared" si="5"/>
        <v>8625</v>
      </c>
      <c r="Y4" s="27"/>
      <c r="Z4" s="27">
        <f>R4-L4</f>
        <v>8425</v>
      </c>
    </row>
    <row r="5" spans="1:26" ht="16.5" x14ac:dyDescent="0.3">
      <c r="A5" s="29">
        <v>3</v>
      </c>
      <c r="B5" s="30" t="s">
        <v>26</v>
      </c>
      <c r="C5" s="15" t="s">
        <v>30</v>
      </c>
      <c r="D5" s="30" t="s">
        <v>27</v>
      </c>
      <c r="E5" s="30" t="s">
        <v>25</v>
      </c>
      <c r="F5" s="21">
        <f t="shared" ref="F5:F10" si="6">H4</f>
        <v>45225.213499999998</v>
      </c>
      <c r="G5" s="24">
        <v>39</v>
      </c>
      <c r="H5" s="31">
        <f t="shared" si="0"/>
        <v>45264.213499999998</v>
      </c>
      <c r="I5" s="32">
        <f t="shared" si="1"/>
        <v>2023</v>
      </c>
      <c r="J5" s="17" t="s">
        <v>5</v>
      </c>
      <c r="K5" s="17"/>
      <c r="L5" s="18">
        <v>3495</v>
      </c>
      <c r="M5" s="19">
        <v>3710</v>
      </c>
      <c r="N5" s="20">
        <v>6559</v>
      </c>
      <c r="O5" s="20">
        <v>9000</v>
      </c>
      <c r="P5" s="20">
        <v>12120</v>
      </c>
      <c r="Q5" s="20"/>
      <c r="R5" s="20">
        <f>P5-200</f>
        <v>11920</v>
      </c>
      <c r="S5" s="27">
        <v>110</v>
      </c>
      <c r="T5" s="27">
        <v>117</v>
      </c>
      <c r="U5" s="27">
        <f t="shared" si="2"/>
        <v>227</v>
      </c>
      <c r="V5" s="27">
        <f t="shared" si="3"/>
        <v>2837</v>
      </c>
      <c r="W5" s="27">
        <f t="shared" si="4"/>
        <v>5505</v>
      </c>
      <c r="X5" s="27">
        <f t="shared" si="5"/>
        <v>8625</v>
      </c>
      <c r="Y5" s="27"/>
      <c r="Z5" s="27">
        <f>R5-L5</f>
        <v>8425</v>
      </c>
    </row>
    <row r="6" spans="1:26" ht="16.5" x14ac:dyDescent="0.3">
      <c r="A6" s="14">
        <v>4</v>
      </c>
      <c r="B6" s="15" t="s">
        <v>26</v>
      </c>
      <c r="C6" s="15" t="s">
        <v>39</v>
      </c>
      <c r="D6" s="15" t="s">
        <v>27</v>
      </c>
      <c r="E6" s="15" t="s">
        <v>25</v>
      </c>
      <c r="F6" s="21">
        <f t="shared" si="6"/>
        <v>45264.213499999998</v>
      </c>
      <c r="G6" s="23">
        <v>43.213500000000003</v>
      </c>
      <c r="H6" s="31">
        <f t="shared" si="0"/>
        <v>45307.426999999996</v>
      </c>
      <c r="I6" s="22">
        <f t="shared" si="1"/>
        <v>2024</v>
      </c>
      <c r="J6" s="17" t="s">
        <v>5</v>
      </c>
      <c r="K6" s="17"/>
      <c r="L6" s="18">
        <v>3495</v>
      </c>
      <c r="M6" s="19">
        <v>3710</v>
      </c>
      <c r="N6" s="19">
        <v>6559</v>
      </c>
      <c r="O6" s="19">
        <v>9000</v>
      </c>
      <c r="P6" s="19">
        <v>12120</v>
      </c>
      <c r="Q6" s="20">
        <f>P6-200</f>
        <v>11920</v>
      </c>
      <c r="R6" s="20"/>
      <c r="S6" s="27">
        <v>110</v>
      </c>
      <c r="T6" s="27">
        <v>117</v>
      </c>
      <c r="U6" s="27">
        <f t="shared" si="2"/>
        <v>227</v>
      </c>
      <c r="V6" s="27">
        <f t="shared" si="3"/>
        <v>2837</v>
      </c>
      <c r="W6" s="27">
        <f t="shared" si="4"/>
        <v>5505</v>
      </c>
      <c r="X6" s="27">
        <f t="shared" si="5"/>
        <v>8625</v>
      </c>
      <c r="Y6" s="27">
        <f>Q6-L6</f>
        <v>8425</v>
      </c>
      <c r="Z6" s="27"/>
    </row>
    <row r="7" spans="1:26" ht="16.5" x14ac:dyDescent="0.3">
      <c r="A7" s="14">
        <v>5</v>
      </c>
      <c r="B7" s="15" t="s">
        <v>26</v>
      </c>
      <c r="C7" s="15" t="s">
        <v>40</v>
      </c>
      <c r="D7" s="15" t="s">
        <v>27</v>
      </c>
      <c r="E7" s="15" t="s">
        <v>25</v>
      </c>
      <c r="F7" s="21">
        <f t="shared" si="6"/>
        <v>45307.426999999996</v>
      </c>
      <c r="G7" s="24">
        <v>39</v>
      </c>
      <c r="H7" s="31">
        <f t="shared" si="0"/>
        <v>45346.426999999996</v>
      </c>
      <c r="I7" s="22">
        <f t="shared" si="1"/>
        <v>2024</v>
      </c>
      <c r="J7" s="17" t="s">
        <v>5</v>
      </c>
      <c r="K7" s="17"/>
      <c r="L7" s="18">
        <v>3495</v>
      </c>
      <c r="M7" s="20">
        <v>3710</v>
      </c>
      <c r="N7" s="20">
        <v>6559</v>
      </c>
      <c r="O7" s="20">
        <v>9000</v>
      </c>
      <c r="P7" s="20">
        <v>12120</v>
      </c>
      <c r="Q7" s="20"/>
      <c r="R7" s="20">
        <f>P7-200</f>
        <v>11920</v>
      </c>
      <c r="S7" s="27">
        <v>110</v>
      </c>
      <c r="T7" s="27">
        <v>117</v>
      </c>
      <c r="U7" s="27">
        <f t="shared" si="2"/>
        <v>227</v>
      </c>
      <c r="V7" s="27">
        <f t="shared" si="3"/>
        <v>2837</v>
      </c>
      <c r="W7" s="27">
        <f t="shared" si="4"/>
        <v>5505</v>
      </c>
      <c r="X7" s="27">
        <f t="shared" si="5"/>
        <v>8625</v>
      </c>
      <c r="Y7" s="27"/>
      <c r="Z7" s="27">
        <f>R7-L7</f>
        <v>8425</v>
      </c>
    </row>
    <row r="8" spans="1:26" ht="16.5" x14ac:dyDescent="0.3">
      <c r="A8" s="29">
        <v>6</v>
      </c>
      <c r="B8" s="30" t="s">
        <v>26</v>
      </c>
      <c r="C8" s="15" t="s">
        <v>41</v>
      </c>
      <c r="D8" s="30" t="s">
        <v>27</v>
      </c>
      <c r="E8" s="30" t="s">
        <v>25</v>
      </c>
      <c r="F8" s="21">
        <f t="shared" si="6"/>
        <v>45346.426999999996</v>
      </c>
      <c r="G8" s="24">
        <v>39</v>
      </c>
      <c r="H8" s="31">
        <f t="shared" si="0"/>
        <v>45385.426999999996</v>
      </c>
      <c r="I8" s="32">
        <f t="shared" si="1"/>
        <v>2024</v>
      </c>
      <c r="J8" s="17" t="s">
        <v>5</v>
      </c>
      <c r="K8" s="17"/>
      <c r="L8" s="18">
        <v>3495</v>
      </c>
      <c r="M8" s="19">
        <v>3710</v>
      </c>
      <c r="N8" s="20">
        <v>6559</v>
      </c>
      <c r="O8" s="20">
        <v>9000</v>
      </c>
      <c r="P8" s="20">
        <v>12120</v>
      </c>
      <c r="Q8" s="20"/>
      <c r="R8" s="20">
        <f>P8-200</f>
        <v>11920</v>
      </c>
      <c r="S8" s="27">
        <v>110</v>
      </c>
      <c r="T8" s="27">
        <v>117</v>
      </c>
      <c r="U8" s="27">
        <f t="shared" si="2"/>
        <v>227</v>
      </c>
      <c r="V8" s="27">
        <f t="shared" si="3"/>
        <v>2837</v>
      </c>
      <c r="W8" s="27">
        <f t="shared" si="4"/>
        <v>5505</v>
      </c>
      <c r="X8" s="27">
        <f t="shared" si="5"/>
        <v>8625</v>
      </c>
      <c r="Y8" s="27"/>
      <c r="Z8" s="27">
        <f>R8-L8</f>
        <v>8425</v>
      </c>
    </row>
    <row r="9" spans="1:26" ht="16.5" x14ac:dyDescent="0.3">
      <c r="A9" s="14">
        <v>7</v>
      </c>
      <c r="B9" s="15" t="s">
        <v>26</v>
      </c>
      <c r="C9" s="15" t="s">
        <v>42</v>
      </c>
      <c r="D9" s="15" t="s">
        <v>27</v>
      </c>
      <c r="E9" s="15" t="s">
        <v>25</v>
      </c>
      <c r="F9" s="21">
        <f t="shared" si="6"/>
        <v>45385.426999999996</v>
      </c>
      <c r="G9" s="23">
        <v>43.213500000000003</v>
      </c>
      <c r="H9" s="31">
        <f t="shared" si="0"/>
        <v>45428.640499999994</v>
      </c>
      <c r="I9" s="22">
        <f t="shared" si="1"/>
        <v>2024</v>
      </c>
      <c r="J9" s="17" t="s">
        <v>5</v>
      </c>
      <c r="K9" s="17"/>
      <c r="L9" s="18">
        <v>3495</v>
      </c>
      <c r="M9" s="19">
        <v>3710</v>
      </c>
      <c r="N9" s="19">
        <v>6559</v>
      </c>
      <c r="O9" s="19">
        <v>9000</v>
      </c>
      <c r="P9" s="19">
        <v>12120</v>
      </c>
      <c r="Q9" s="20">
        <f>P9-200</f>
        <v>11920</v>
      </c>
      <c r="R9" s="20"/>
      <c r="S9" s="27">
        <v>110</v>
      </c>
      <c r="T9" s="27">
        <v>117</v>
      </c>
      <c r="U9" s="27">
        <f t="shared" si="2"/>
        <v>227</v>
      </c>
      <c r="V9" s="27">
        <f t="shared" si="3"/>
        <v>2837</v>
      </c>
      <c r="W9" s="27">
        <f t="shared" si="4"/>
        <v>5505</v>
      </c>
      <c r="X9" s="27">
        <f t="shared" si="5"/>
        <v>8625</v>
      </c>
      <c r="Y9" s="27">
        <f>Q9-L9</f>
        <v>8425</v>
      </c>
      <c r="Z9" s="27"/>
    </row>
    <row r="10" spans="1:26" ht="16.5" x14ac:dyDescent="0.3">
      <c r="A10" s="14">
        <v>8</v>
      </c>
      <c r="B10" s="15" t="s">
        <v>26</v>
      </c>
      <c r="C10" s="15" t="s">
        <v>43</v>
      </c>
      <c r="D10" s="15" t="s">
        <v>27</v>
      </c>
      <c r="E10" s="15" t="s">
        <v>25</v>
      </c>
      <c r="F10" s="21">
        <f t="shared" si="6"/>
        <v>45428.640499999994</v>
      </c>
      <c r="G10" s="24">
        <v>39</v>
      </c>
      <c r="H10" s="31">
        <f t="shared" si="0"/>
        <v>45467.640499999994</v>
      </c>
      <c r="I10" s="22">
        <f t="shared" si="1"/>
        <v>2024</v>
      </c>
      <c r="J10" s="17" t="s">
        <v>5</v>
      </c>
      <c r="K10" s="17"/>
      <c r="L10" s="18">
        <v>3495</v>
      </c>
      <c r="M10" s="20">
        <v>3710</v>
      </c>
      <c r="N10" s="20">
        <v>6559</v>
      </c>
      <c r="O10" s="20">
        <v>9000</v>
      </c>
      <c r="P10" s="20">
        <v>12120</v>
      </c>
      <c r="Q10" s="20"/>
      <c r="R10" s="20">
        <f>P10-200</f>
        <v>11920</v>
      </c>
      <c r="S10" s="27">
        <v>110</v>
      </c>
      <c r="T10" s="27">
        <v>117</v>
      </c>
      <c r="U10" s="27">
        <f t="shared" si="2"/>
        <v>227</v>
      </c>
      <c r="V10" s="27">
        <f t="shared" si="3"/>
        <v>2837</v>
      </c>
      <c r="W10" s="27">
        <f t="shared" si="4"/>
        <v>5505</v>
      </c>
      <c r="X10" s="27">
        <f t="shared" si="5"/>
        <v>8625</v>
      </c>
      <c r="Y10" s="27"/>
      <c r="Z10" s="27">
        <f>R10-L10</f>
        <v>8425</v>
      </c>
    </row>
    <row r="11" spans="1:26" s="8" customFormat="1" ht="16.5" x14ac:dyDescent="0.3">
      <c r="A11" s="33"/>
      <c r="B11" s="33"/>
      <c r="C11" s="33"/>
      <c r="D11" s="33"/>
      <c r="E11" s="33"/>
      <c r="F11" s="34"/>
      <c r="G11" s="35"/>
      <c r="H11" s="34"/>
      <c r="I11" s="36"/>
      <c r="J11" s="9"/>
      <c r="K11" s="10"/>
      <c r="L11" s="11"/>
      <c r="M11" s="11"/>
      <c r="N11" s="11"/>
      <c r="O11" s="11"/>
      <c r="P11" s="11"/>
      <c r="Q11" s="12"/>
      <c r="R11" s="12"/>
      <c r="S11" s="28">
        <f>SUM(S3:S10)</f>
        <v>880</v>
      </c>
      <c r="T11" s="28">
        <f t="shared" ref="T11:Z11" si="7">SUM(T3:T10)</f>
        <v>936</v>
      </c>
      <c r="U11" s="28">
        <f t="shared" si="7"/>
        <v>1816</v>
      </c>
      <c r="V11" s="28">
        <f t="shared" si="7"/>
        <v>22696</v>
      </c>
      <c r="W11" s="28">
        <f t="shared" si="7"/>
        <v>44040</v>
      </c>
      <c r="X11" s="28">
        <f t="shared" si="7"/>
        <v>69000</v>
      </c>
      <c r="Y11" s="28">
        <f t="shared" si="7"/>
        <v>25275</v>
      </c>
      <c r="Z11" s="28">
        <f t="shared" si="7"/>
        <v>42125</v>
      </c>
    </row>
    <row r="12" spans="1:26" s="8" customFormat="1" ht="16.5" x14ac:dyDescent="0.3">
      <c r="A12" s="33"/>
      <c r="B12" s="33"/>
      <c r="C12" s="33"/>
      <c r="D12" s="33"/>
      <c r="E12" s="33"/>
      <c r="F12" s="34"/>
      <c r="G12" s="35"/>
      <c r="H12" s="34"/>
      <c r="I12" s="36"/>
      <c r="J12" s="9"/>
      <c r="K12" s="10"/>
      <c r="L12" s="11"/>
      <c r="M12" s="11"/>
      <c r="N12" s="11"/>
      <c r="O12" s="11"/>
      <c r="P12" s="11"/>
      <c r="Q12" s="12"/>
      <c r="R12" s="12"/>
      <c r="S12" s="25"/>
      <c r="T12" s="25"/>
      <c r="U12" s="26"/>
      <c r="V12" s="26"/>
      <c r="W12" s="26"/>
      <c r="X12" s="26"/>
      <c r="Y12" s="26"/>
    </row>
    <row r="13" spans="1:26" s="8" customFormat="1" ht="16.5" x14ac:dyDescent="0.3">
      <c r="A13" s="33"/>
      <c r="B13" s="33"/>
      <c r="C13" s="33"/>
      <c r="D13" s="33"/>
      <c r="E13" s="33"/>
      <c r="F13" s="34"/>
      <c r="G13" s="35"/>
      <c r="H13" s="34"/>
      <c r="I13" s="36"/>
      <c r="J13" s="9"/>
      <c r="K13" s="10"/>
      <c r="L13" s="11"/>
      <c r="M13" s="11"/>
      <c r="N13" s="11"/>
      <c r="O13" s="11"/>
      <c r="P13" s="11"/>
      <c r="Q13" s="12"/>
      <c r="R13" s="12"/>
      <c r="S13" s="7"/>
      <c r="T13" s="7"/>
    </row>
    <row r="14" spans="1:26" s="8" customFormat="1" ht="16.5" x14ac:dyDescent="0.3">
      <c r="A14" s="33"/>
      <c r="B14" s="33"/>
      <c r="C14" s="33"/>
      <c r="D14" s="33"/>
      <c r="E14" s="33"/>
      <c r="F14" s="34"/>
      <c r="G14" s="35"/>
      <c r="H14" s="34"/>
      <c r="I14" s="36"/>
      <c r="J14" s="9"/>
      <c r="K14" s="10"/>
      <c r="L14" s="11"/>
      <c r="M14" s="11"/>
      <c r="N14" s="11"/>
      <c r="O14" s="11"/>
      <c r="P14" s="11"/>
      <c r="Q14" s="12"/>
      <c r="R14" s="12"/>
      <c r="S14" s="7"/>
      <c r="T14" s="7"/>
    </row>
    <row r="15" spans="1:26" s="8" customFormat="1" ht="16.5" x14ac:dyDescent="0.3">
      <c r="A15" s="33"/>
      <c r="B15" s="33"/>
      <c r="C15" s="33"/>
      <c r="D15" s="33"/>
      <c r="E15" s="33"/>
      <c r="F15" s="34"/>
      <c r="G15" s="35"/>
      <c r="H15" s="34"/>
      <c r="I15" s="36"/>
      <c r="J15" s="9"/>
      <c r="K15" s="10"/>
      <c r="L15" s="11"/>
      <c r="M15" s="11"/>
      <c r="N15" s="11"/>
      <c r="O15" s="11"/>
      <c r="P15" s="11"/>
      <c r="Q15" s="12"/>
      <c r="R15" s="12"/>
      <c r="S15" s="7"/>
      <c r="T15" s="7"/>
    </row>
  </sheetData>
  <mergeCells count="2">
    <mergeCell ref="M1:R1"/>
    <mergeCell ref="S1:Z1"/>
  </mergeCells>
  <phoneticPr fontId="11" type="noConversion"/>
  <conditionalFormatting sqref="A11:E15">
    <cfRule type="containsText" dxfId="5" priority="11" operator="containsText" text="NO">
      <formula>NOT(ISERROR(SEARCH("NO",A11)))</formula>
    </cfRule>
    <cfRule type="containsText" dxfId="4" priority="12" operator="containsText" text="YES">
      <formula>NOT(ISERROR(SEARCH("YES",A11)))</formula>
    </cfRule>
  </conditionalFormatting>
  <conditionalFormatting sqref="B3:E10">
    <cfRule type="containsText" dxfId="3" priority="1" operator="containsText" text="NO">
      <formula>NOT(ISERROR(SEARCH("NO",B3)))</formula>
    </cfRule>
    <cfRule type="containsText" dxfId="2" priority="2" operator="containsText" text="YES">
      <formula>NOT(ISERROR(SEARCH("YES",B3)))</formula>
    </cfRule>
  </conditionalFormatting>
  <conditionalFormatting sqref="D2">
    <cfRule type="containsText" dxfId="1" priority="9" operator="containsText" text="NO">
      <formula>NOT(ISERROR(SEARCH("NO",D2)))</formula>
    </cfRule>
    <cfRule type="containsText" dxfId="0" priority="10" operator="containsText" text="YES">
      <formula>NOT(ISERROR(SEARCH("YES",D2)))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hell Document" ma:contentTypeID="0x0101006F0A470EEB1140E7AA14F4CE8A50B54C0001CB1477F4DD432AA86DD56CC3887AF400D7F364A1FA35BE43AFD627A4A813AC5E" ma:contentTypeVersion="5" ma:contentTypeDescription="Shell Document Content Type" ma:contentTypeScope="" ma:versionID="a84ea8009caffcf7409337c633ce06f6">
  <xsd:schema xmlns:xsd="http://www.w3.org/2001/XMLSchema" xmlns:xs="http://www.w3.org/2001/XMLSchema" xmlns:p="http://schemas.microsoft.com/office/2006/metadata/properties" xmlns:ns1="http://schemas.microsoft.com/sharepoint/v3" xmlns:ns2="0ce5e9d8-bf3f-4bf1-9844-41f04d9656f7" xmlns:ns3="b0dc5a33-c59d-4872-bed8-284d2f23e3e1" targetNamespace="http://schemas.microsoft.com/office/2006/metadata/properties" ma:root="true" ma:fieldsID="e6be4dc8aa0025f7660ab58aebace492" ns1:_="" ns2:_="" ns3:_="">
    <xsd:import namespace="http://schemas.microsoft.com/sharepoint/v3"/>
    <xsd:import namespace="0ce5e9d8-bf3f-4bf1-9844-41f04d9656f7"/>
    <xsd:import namespace="b0dc5a33-c59d-4872-bed8-284d2f23e3e1"/>
    <xsd:element name="properties">
      <xsd:complexType>
        <xsd:sequence>
          <xsd:element name="documentManagement">
            <xsd:complexType>
              <xsd:all>
                <xsd:element ref="ns1:SAEFSecurityClassificationTaxHTField0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AEFSecurityClassificationTaxHTField0" ma:index="8" ma:taxonomy="true" ma:internalName="SAEFSecurityClassificationTaxHTField0" ma:taxonomyFieldName="SAEFSecurityClassification" ma:displayName="Security Classification" ma:default="1;#Confidential|e4bc29b2-6e76-48cc-b090-8b544c0802ae" ma:fieldId="{2ce2f798-4e95-48f9-a317-73f854109466}" ma:sspId="e3aebf70-341c-4d91-bdd3-aba9df361687" ma:termSetId="daf890f0-167e-4ee2-a9fd-a81536ed816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5e9d8-bf3f-4bf1-9844-41f04d9656f7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0e5cca38-d8e5-44af-940b-9f37c124d0ee}" ma:internalName="TaxCatchAll" ma:showField="CatchAllData" ma:web="0ce5e9d8-bf3f-4bf1-9844-41f04d9656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0e5cca38-d8e5-44af-940b-9f37c124d0ee}" ma:internalName="TaxCatchAllLabel" ma:readOnly="true" ma:showField="CatchAllDataLabel" ma:web="0ce5e9d8-bf3f-4bf1-9844-41f04d9656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c5a33-c59d-4872-bed8-284d2f23e3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e5e9d8-bf3f-4bf1-9844-41f04d9656f7">
      <Value>1</Value>
    </TaxCatchAll>
    <SAEFSecurityClassificationTaxHTField0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Confidential</TermName>
          <TermId xmlns="http://schemas.microsoft.com/office/infopath/2007/PartnerControls">e4bc29b2-6e76-48cc-b090-8b544c0802ae</TermId>
        </TermInfo>
      </Terms>
    </SAEFSecurityClassificationTaxHTField0>
  </documentManagement>
</p:properties>
</file>

<file path=customXml/itemProps1.xml><?xml version="1.0" encoding="utf-8"?>
<ds:datastoreItem xmlns:ds="http://schemas.openxmlformats.org/officeDocument/2006/customXml" ds:itemID="{413C2633-3218-40DD-86DC-45C5E3D075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16E17D-ADB0-4091-8C0A-D4B5EA304E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ce5e9d8-bf3f-4bf1-9844-41f04d9656f7"/>
    <ds:schemaRef ds:uri="b0dc5a33-c59d-4872-bed8-284d2f23e3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7CF15-37C2-44AE-AE44-5E08DD1402D6}">
  <ds:schemaRefs>
    <ds:schemaRef ds:uri="http://purl.org/dc/terms/"/>
    <ds:schemaRef ds:uri="b0dc5a33-c59d-4872-bed8-284d2f23e3e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0ce5e9d8-bf3f-4bf1-9844-41f04d9656f7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0cb1e24-a0e2-4a4c-9340-733297c9cd7c}" enabled="1" method="Privileged" siteId="{db1e96a8-a3da-442a-930b-235cac24cd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Module B_Casing &amp; Tubing</vt:lpstr>
      <vt:lpstr>Thread Inspection Services</vt:lpstr>
      <vt:lpstr>Bonga Legacy Wells Demand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Ezenwanne, Elesie O SNEPCO-PTW/O/NG</dc:creator>
  <cp:keywords/>
  <dc:description/>
  <cp:lastModifiedBy>Gutierrez Marlon</cp:lastModifiedBy>
  <cp:revision/>
  <cp:lastPrinted>2025-07-22T09:54:01Z</cp:lastPrinted>
  <dcterms:created xsi:type="dcterms:W3CDTF">2022-03-19T05:59:40Z</dcterms:created>
  <dcterms:modified xsi:type="dcterms:W3CDTF">2025-07-22T13:24:36Z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0x0101006F0A470EEB1140E7AA14F4CE8A50B54C0001CB1477F4DD432AA86DD56CC3887AF400D7F364A1FA35BE43AFD627A4A813AC5E</vt:lpwstr>
  </property>
  <property fmtid="{D5CDD505-2E9C-101B-9397-08002B2CF9AE}" pid="3" name="SAEFSecurityClassification">
    <vt:lpwstr>1;#Confidential|e4bc29b2-6e76-48cc-b090-8b544c0802ae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2025-06-26T08:24:32Z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f5326574-b01d-46d0-a7b4-d2976544a6cc</vt:lpwstr>
  </property>
  <property fmtid="{D5CDD505-2E9C-101B-9397-08002B2CF9AE}" pid="9" name="MSIP_Label_defa4170-0d19-0005-0004-bc88714345d2_ActionId">
    <vt:lpwstr>047cee54-3f10-4074-baeb-ca40ee73a7c1</vt:lpwstr>
  </property>
  <property fmtid="{D5CDD505-2E9C-101B-9397-08002B2CF9AE}" pid="10" name="MSIP_Label_defa4170-0d19-0005-0004-bc88714345d2_ContentBits">
    <vt:lpwstr>0</vt:lpwstr>
  </property>
</Properties>
</file>